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80" windowHeight="9030" activeTab="1"/>
  </bookViews>
  <sheets>
    <sheet name="國中學生數 " sheetId="1" r:id="rId1"/>
    <sheet name="國小學生數 " sheetId="2" r:id="rId2"/>
  </sheets>
  <externalReferences>
    <externalReference r:id="rId5"/>
  </externalReferences>
  <definedNames>
    <definedName name="_xlnm.Print_Titles" localSheetId="1">'國小學生數 '!$2:$3</definedName>
  </definedNames>
  <calcPr fullCalcOnLoad="1"/>
</workbook>
</file>

<file path=xl/sharedStrings.xml><?xml version="1.0" encoding="utf-8"?>
<sst xmlns="http://schemas.openxmlformats.org/spreadsheetml/2006/main" count="129" uniqueCount="72">
  <si>
    <t>建華國中</t>
  </si>
  <si>
    <t>培英國中</t>
  </si>
  <si>
    <t>南華國中</t>
  </si>
  <si>
    <t>內湖國中</t>
  </si>
  <si>
    <t>虎林國中</t>
  </si>
  <si>
    <t>新竹市國民中學（含高中國中部）100學年度普通班學生數暨班級數核定表</t>
  </si>
  <si>
    <t>合計</t>
  </si>
  <si>
    <t>一年級</t>
  </si>
  <si>
    <t>二年級</t>
  </si>
  <si>
    <t>三年級</t>
  </si>
  <si>
    <t>101學年度一年級預估數</t>
  </si>
  <si>
    <t>學生數</t>
  </si>
  <si>
    <t>班級數</t>
  </si>
  <si>
    <t>（</t>
  </si>
  <si>
    <t>）</t>
  </si>
  <si>
    <t>成德高中</t>
  </si>
  <si>
    <t>香山高中</t>
  </si>
  <si>
    <t>（</t>
  </si>
  <si>
    <t>建功高中</t>
  </si>
  <si>
    <t>光華國中</t>
  </si>
  <si>
    <t>育賢國中</t>
  </si>
  <si>
    <t>光武國中</t>
  </si>
  <si>
    <t>富禮國中</t>
  </si>
  <si>
    <t>三民國中</t>
  </si>
  <si>
    <t>新科國中</t>
  </si>
  <si>
    <t>竹光國中</t>
  </si>
  <si>
    <t>備註：
1.本表內學生數係指含就讀普通班身心障礙學生之實際學生數；設有學術性向分散式資賦優異班之學校（光華國中、育賢
  國中、光武國中），其資優班學生數及班級數一併於普通班內計算。
2.三民國中、竹光國中、光武國中及培英國中為總量限制學校。
3.表內香山高中（國中部）、光華國中及南華國中ㄧ年級依「 新竹市辦理身心障礙特殊教育班實施要點」第四點規定酌減
  班級人數而新增1班，學生數包含實際學生數及酌減之人數、（）中之數字表示酌減之人數。
4.另，成德高中（國中部）體育班、建華國中音樂班及美術班、育賢國中舞蹈班，本表未包含在內。
5.「合計」者，不含101學年度一年級預估數；101學年度ㄧ年級預估數暫以每班31人編班、超過1人增1班為基準。</t>
  </si>
  <si>
    <t>新竹市國民小學100學年度普通班學生數暨班級數核定表（100.08.10修正）</t>
  </si>
  <si>
    <t>合計</t>
  </si>
  <si>
    <t>一年級</t>
  </si>
  <si>
    <t>二年級</t>
  </si>
  <si>
    <t>三年級</t>
  </si>
  <si>
    <t xml:space="preserve"> 四年級</t>
  </si>
  <si>
    <t>五年級</t>
  </si>
  <si>
    <t>六年級</t>
  </si>
  <si>
    <t>101學年度一年級預估數</t>
  </si>
  <si>
    <t>學生數</t>
  </si>
  <si>
    <t>班級數</t>
  </si>
  <si>
    <t>（</t>
  </si>
  <si>
    <t>）</t>
  </si>
  <si>
    <t>東門國小</t>
  </si>
  <si>
    <t>民富國小</t>
  </si>
  <si>
    <t>新竹國小</t>
  </si>
  <si>
    <t>東園國小</t>
  </si>
  <si>
    <t>北門國小</t>
  </si>
  <si>
    <t>載熙國小</t>
  </si>
  <si>
    <t>(</t>
  </si>
  <si>
    <t>)</t>
  </si>
  <si>
    <t>三民國小</t>
  </si>
  <si>
    <t>龍山國小</t>
  </si>
  <si>
    <t>西門國小</t>
  </si>
  <si>
    <t>竹蓮國小</t>
  </si>
  <si>
    <t>關東國小</t>
  </si>
  <si>
    <t>虎林國小</t>
  </si>
  <si>
    <t>大庄國小</t>
  </si>
  <si>
    <t>南寮國小</t>
  </si>
  <si>
    <t>香山國小</t>
  </si>
  <si>
    <t>內湖國小</t>
  </si>
  <si>
    <t>建功國小</t>
  </si>
  <si>
    <t>頂埔國小</t>
  </si>
  <si>
    <t>水源國小</t>
  </si>
  <si>
    <t>朝山國小</t>
  </si>
  <si>
    <t>南隘國小</t>
  </si>
  <si>
    <t>港南國小</t>
  </si>
  <si>
    <t>茄苳國小</t>
  </si>
  <si>
    <t>大湖國小</t>
  </si>
  <si>
    <t>舊社國小</t>
  </si>
  <si>
    <t>陽光國小</t>
  </si>
  <si>
    <t>科園國小</t>
  </si>
  <si>
    <t>高峰國小</t>
  </si>
  <si>
    <t>青草湖國小</t>
  </si>
  <si>
    <t>備註：
1.本表內學生數係指含就讀普通班身心障礙學生之實際學生數。
2.科園國小為總量限制學校。
3.表內民富國小三年級、新竹國小三年級、陽光國小三年級及民富國小五年級、北門國小五年級、載熙國小五年級、朝山國小五年級依「 新竹市辦理身心障礙特殊教育班實施要點」第四點規定酌減班級人數而各新增1班，學生數包含實際學生數及酌減之人數、（）中之數字表示酌減之人數。
4.另，虎林國小體育班、東門及新竹國小音樂班、民富國小舞蹈班，本表未包含在內。
5.「合計」者，不含101學年度一年級預估數；101學年度ㄧ年級預估數暫以每班28人編班、超過1人增1班為基準。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</si>
</sst>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\(0\)"/>
    <numFmt numFmtId="178" formatCode="0;[Red]0"/>
    <numFmt numFmtId="179" formatCode="0_ "/>
    <numFmt numFmtId="180" formatCode="0.0;[Red]0.0"/>
    <numFmt numFmtId="181" formatCode="0_);[Red]\(0\)"/>
    <numFmt numFmtId="182" formatCode="#,##0_);[Red]\(#,##0\)"/>
    <numFmt numFmtId="183" formatCode="0.00_ 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14"/>
      <color indexed="10"/>
      <name val="標楷體"/>
      <family val="4"/>
    </font>
    <font>
      <sz val="14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77" fontId="26" fillId="0" borderId="0" xfId="0" applyNumberFormat="1" applyFont="1" applyAlignment="1">
      <alignment vertical="center"/>
    </xf>
    <xf numFmtId="182" fontId="48" fillId="0" borderId="11" xfId="0" applyNumberFormat="1" applyFont="1" applyBorder="1" applyAlignment="1">
      <alignment horizontal="right" vertical="center"/>
    </xf>
    <xf numFmtId="182" fontId="48" fillId="0" borderId="12" xfId="0" applyNumberFormat="1" applyFont="1" applyBorder="1" applyAlignment="1">
      <alignment horizontal="right" vertical="center"/>
    </xf>
    <xf numFmtId="182" fontId="48" fillId="0" borderId="1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23416;&#24180;&#24230;&#26222;&#36890;&#29677;&#23416;&#29983;&#25976;&#26280;&#29677;&#32026;&#25976;&#26680;&#23450;&#34920;-&#22283;&#23567;100.08.1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小學生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1" sqref="P11"/>
    </sheetView>
  </sheetViews>
  <sheetFormatPr defaultColWidth="9.00390625" defaultRowHeight="16.5"/>
  <cols>
    <col min="1" max="1" width="11.75390625" style="1" customWidth="1"/>
    <col min="2" max="4" width="10.625" style="0" customWidth="1"/>
    <col min="5" max="5" width="2.375" style="0" customWidth="1"/>
    <col min="6" max="6" width="5.125" style="0" customWidth="1"/>
    <col min="7" max="7" width="2.375" style="0" customWidth="1"/>
    <col min="8" max="12" width="10.625" style="0" customWidth="1"/>
    <col min="13" max="14" width="13.625" style="0" customWidth="1"/>
  </cols>
  <sheetData>
    <row r="1" spans="1:15" s="1" customFormat="1" ht="36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s="12" customFormat="1" ht="35.25" customHeight="1">
      <c r="A2" s="25"/>
      <c r="B2" s="25" t="s">
        <v>6</v>
      </c>
      <c r="C2" s="25"/>
      <c r="D2" s="25" t="s">
        <v>7</v>
      </c>
      <c r="E2" s="25"/>
      <c r="F2" s="25"/>
      <c r="G2" s="25"/>
      <c r="H2" s="25"/>
      <c r="I2" s="25" t="s">
        <v>8</v>
      </c>
      <c r="J2" s="25"/>
      <c r="K2" s="25" t="s">
        <v>9</v>
      </c>
      <c r="L2" s="25"/>
      <c r="M2" s="25" t="s">
        <v>10</v>
      </c>
      <c r="N2" s="25"/>
      <c r="O2" s="11"/>
    </row>
    <row r="3" spans="1:15" s="1" customFormat="1" ht="19.5">
      <c r="A3" s="26"/>
      <c r="B3" s="3" t="s">
        <v>11</v>
      </c>
      <c r="C3" s="3" t="s">
        <v>12</v>
      </c>
      <c r="D3" s="27" t="s">
        <v>11</v>
      </c>
      <c r="E3" s="28"/>
      <c r="F3" s="28"/>
      <c r="G3" s="28"/>
      <c r="H3" s="3" t="s">
        <v>12</v>
      </c>
      <c r="I3" s="3" t="s">
        <v>11</v>
      </c>
      <c r="J3" s="3" t="s">
        <v>12</v>
      </c>
      <c r="K3" s="3" t="s">
        <v>11</v>
      </c>
      <c r="L3" s="3" t="s">
        <v>12</v>
      </c>
      <c r="M3" s="3" t="s">
        <v>11</v>
      </c>
      <c r="N3" s="3" t="s">
        <v>12</v>
      </c>
      <c r="O3" s="10"/>
    </row>
    <row r="4" spans="1:15" ht="19.5">
      <c r="A4" s="9" t="s">
        <v>6</v>
      </c>
      <c r="B4" s="4">
        <f>D4+I4+K4</f>
        <v>15031</v>
      </c>
      <c r="C4" s="4">
        <f>H4+J4+L4</f>
        <v>484</v>
      </c>
      <c r="D4" s="6">
        <f>SUM(D5:D19)</f>
        <v>4724</v>
      </c>
      <c r="E4" s="6" t="s">
        <v>13</v>
      </c>
      <c r="F4" s="7">
        <f>SUM(F5:F19)</f>
        <v>49</v>
      </c>
      <c r="G4" s="8" t="s">
        <v>14</v>
      </c>
      <c r="H4" s="8">
        <f aca="true" t="shared" si="0" ref="H4:N4">SUM(H5:H19)</f>
        <v>158</v>
      </c>
      <c r="I4" s="8">
        <f t="shared" si="0"/>
        <v>4845</v>
      </c>
      <c r="J4" s="8">
        <f t="shared" si="0"/>
        <v>160</v>
      </c>
      <c r="K4" s="8">
        <f t="shared" si="0"/>
        <v>5462</v>
      </c>
      <c r="L4" s="8">
        <f t="shared" si="0"/>
        <v>166</v>
      </c>
      <c r="M4" s="8">
        <f t="shared" si="0"/>
        <v>4677</v>
      </c>
      <c r="N4" s="8">
        <f t="shared" si="0"/>
        <v>158</v>
      </c>
      <c r="O4" s="2"/>
    </row>
    <row r="5" spans="1:15" s="16" customFormat="1" ht="19.5">
      <c r="A5" s="3" t="s">
        <v>15</v>
      </c>
      <c r="B5" s="4">
        <f aca="true" t="shared" si="1" ref="B5:B19">D5+I5+K5</f>
        <v>332</v>
      </c>
      <c r="C5" s="4">
        <f aca="true" t="shared" si="2" ref="C5:C19">H5+J5+L5</f>
        <v>13</v>
      </c>
      <c r="D5" s="4">
        <v>101</v>
      </c>
      <c r="E5" s="6"/>
      <c r="F5" s="7"/>
      <c r="G5" s="8"/>
      <c r="H5" s="4">
        <f>ROUNDUP((D5/32),0)</f>
        <v>4</v>
      </c>
      <c r="I5" s="4">
        <v>98</v>
      </c>
      <c r="J5" s="4">
        <v>4</v>
      </c>
      <c r="K5" s="4">
        <v>133</v>
      </c>
      <c r="L5" s="4">
        <v>5</v>
      </c>
      <c r="M5" s="4">
        <v>100</v>
      </c>
      <c r="N5" s="4">
        <f>ROUNDUP((M5/31),0)</f>
        <v>4</v>
      </c>
      <c r="O5" s="15"/>
    </row>
    <row r="6" spans="1:15" s="16" customFormat="1" ht="19.5">
      <c r="A6" s="3" t="s">
        <v>16</v>
      </c>
      <c r="B6" s="4">
        <f t="shared" si="1"/>
        <v>578</v>
      </c>
      <c r="C6" s="4">
        <f t="shared" si="2"/>
        <v>20</v>
      </c>
      <c r="D6" s="4">
        <v>196</v>
      </c>
      <c r="E6" s="6" t="s">
        <v>17</v>
      </c>
      <c r="F6" s="7">
        <v>12</v>
      </c>
      <c r="G6" s="8" t="s">
        <v>14</v>
      </c>
      <c r="H6" s="4">
        <f aca="true" t="shared" si="3" ref="H6:H19">ROUNDUP((D6/32),0)</f>
        <v>7</v>
      </c>
      <c r="I6" s="4">
        <v>176</v>
      </c>
      <c r="J6" s="4">
        <v>6</v>
      </c>
      <c r="K6" s="4">
        <v>206</v>
      </c>
      <c r="L6" s="4">
        <v>7</v>
      </c>
      <c r="M6" s="4">
        <v>160</v>
      </c>
      <c r="N6" s="4">
        <f aca="true" t="shared" si="4" ref="N6:N19">ROUNDUP((M6/31),0)</f>
        <v>6</v>
      </c>
      <c r="O6" s="15"/>
    </row>
    <row r="7" spans="1:15" s="17" customFormat="1" ht="19.5">
      <c r="A7" s="5" t="s">
        <v>18</v>
      </c>
      <c r="B7" s="13">
        <f t="shared" si="1"/>
        <v>1060</v>
      </c>
      <c r="C7" s="13">
        <f t="shared" si="2"/>
        <v>35</v>
      </c>
      <c r="D7" s="13">
        <v>329</v>
      </c>
      <c r="E7" s="21"/>
      <c r="F7" s="21"/>
      <c r="G7" s="21"/>
      <c r="H7" s="13">
        <f t="shared" si="3"/>
        <v>11</v>
      </c>
      <c r="I7" s="4">
        <v>336</v>
      </c>
      <c r="J7" s="13">
        <v>12</v>
      </c>
      <c r="K7" s="13">
        <v>395</v>
      </c>
      <c r="L7" s="13">
        <v>12</v>
      </c>
      <c r="M7" s="13">
        <v>320</v>
      </c>
      <c r="N7" s="13">
        <f t="shared" si="4"/>
        <v>11</v>
      </c>
      <c r="O7" s="18"/>
    </row>
    <row r="8" spans="1:15" s="16" customFormat="1" ht="19.5">
      <c r="A8" s="3" t="s">
        <v>0</v>
      </c>
      <c r="B8" s="4">
        <f t="shared" si="1"/>
        <v>534</v>
      </c>
      <c r="C8" s="4">
        <f t="shared" si="2"/>
        <v>19</v>
      </c>
      <c r="D8" s="4">
        <v>164</v>
      </c>
      <c r="E8" s="6"/>
      <c r="F8" s="7"/>
      <c r="G8" s="8"/>
      <c r="H8" s="4">
        <f t="shared" si="3"/>
        <v>6</v>
      </c>
      <c r="I8" s="4">
        <v>149</v>
      </c>
      <c r="J8" s="4">
        <v>6</v>
      </c>
      <c r="K8" s="4">
        <v>221</v>
      </c>
      <c r="L8" s="4">
        <v>7</v>
      </c>
      <c r="M8" s="4">
        <v>160</v>
      </c>
      <c r="N8" s="4">
        <f t="shared" si="4"/>
        <v>6</v>
      </c>
      <c r="O8" s="15"/>
    </row>
    <row r="9" spans="1:15" s="16" customFormat="1" ht="19.5">
      <c r="A9" s="3" t="s">
        <v>1</v>
      </c>
      <c r="B9" s="4">
        <f t="shared" si="1"/>
        <v>2468</v>
      </c>
      <c r="C9" s="4">
        <f t="shared" si="2"/>
        <v>75</v>
      </c>
      <c r="D9" s="4">
        <v>778</v>
      </c>
      <c r="E9" s="6"/>
      <c r="F9" s="7"/>
      <c r="G9" s="8"/>
      <c r="H9" s="4">
        <f t="shared" si="3"/>
        <v>25</v>
      </c>
      <c r="I9" s="4">
        <v>801</v>
      </c>
      <c r="J9" s="4">
        <v>25</v>
      </c>
      <c r="K9" s="4">
        <v>889</v>
      </c>
      <c r="L9" s="4">
        <v>25</v>
      </c>
      <c r="M9" s="4">
        <v>775</v>
      </c>
      <c r="N9" s="4">
        <f t="shared" si="4"/>
        <v>25</v>
      </c>
      <c r="O9" s="15"/>
    </row>
    <row r="10" spans="1:15" s="17" customFormat="1" ht="19.5">
      <c r="A10" s="5" t="s">
        <v>19</v>
      </c>
      <c r="B10" s="13">
        <f t="shared" si="1"/>
        <v>2562</v>
      </c>
      <c r="C10" s="13">
        <f t="shared" si="2"/>
        <v>81</v>
      </c>
      <c r="D10" s="13">
        <v>781</v>
      </c>
      <c r="E10" s="19" t="s">
        <v>17</v>
      </c>
      <c r="F10" s="20">
        <v>24</v>
      </c>
      <c r="G10" s="14" t="s">
        <v>14</v>
      </c>
      <c r="H10" s="13">
        <f t="shared" si="3"/>
        <v>25</v>
      </c>
      <c r="I10" s="4">
        <v>784</v>
      </c>
      <c r="J10" s="13">
        <v>26</v>
      </c>
      <c r="K10" s="13">
        <v>997</v>
      </c>
      <c r="L10" s="13">
        <v>30</v>
      </c>
      <c r="M10" s="13">
        <v>794</v>
      </c>
      <c r="N10" s="13">
        <f t="shared" si="4"/>
        <v>26</v>
      </c>
      <c r="O10" s="18"/>
    </row>
    <row r="11" spans="1:15" s="16" customFormat="1" ht="19.5">
      <c r="A11" s="3" t="s">
        <v>20</v>
      </c>
      <c r="B11" s="4">
        <f t="shared" si="1"/>
        <v>676</v>
      </c>
      <c r="C11" s="4">
        <f t="shared" si="2"/>
        <v>24</v>
      </c>
      <c r="D11" s="4">
        <v>225</v>
      </c>
      <c r="E11" s="6"/>
      <c r="F11" s="7"/>
      <c r="G11" s="8"/>
      <c r="H11" s="4">
        <f>ROUNDUP((D11/32),0)</f>
        <v>8</v>
      </c>
      <c r="I11" s="4">
        <v>215</v>
      </c>
      <c r="J11" s="4">
        <v>8</v>
      </c>
      <c r="K11" s="4">
        <v>236</v>
      </c>
      <c r="L11" s="4">
        <v>8</v>
      </c>
      <c r="M11" s="4">
        <v>218</v>
      </c>
      <c r="N11" s="4">
        <f t="shared" si="4"/>
        <v>8</v>
      </c>
      <c r="O11" s="15"/>
    </row>
    <row r="12" spans="1:15" s="16" customFormat="1" ht="19.5">
      <c r="A12" s="3" t="s">
        <v>21</v>
      </c>
      <c r="B12" s="4">
        <f t="shared" si="1"/>
        <v>1290</v>
      </c>
      <c r="C12" s="4">
        <f t="shared" si="2"/>
        <v>38</v>
      </c>
      <c r="D12" s="4">
        <v>381</v>
      </c>
      <c r="E12" s="6"/>
      <c r="F12" s="7"/>
      <c r="G12" s="8"/>
      <c r="H12" s="4">
        <f t="shared" si="3"/>
        <v>12</v>
      </c>
      <c r="I12" s="4">
        <v>425</v>
      </c>
      <c r="J12" s="4">
        <v>12</v>
      </c>
      <c r="K12" s="4">
        <v>484</v>
      </c>
      <c r="L12" s="4">
        <v>14</v>
      </c>
      <c r="M12" s="4">
        <v>372</v>
      </c>
      <c r="N12" s="4">
        <f t="shared" si="4"/>
        <v>12</v>
      </c>
      <c r="O12" s="15"/>
    </row>
    <row r="13" spans="1:15" s="16" customFormat="1" ht="19.5">
      <c r="A13" s="3" t="s">
        <v>2</v>
      </c>
      <c r="B13" s="4">
        <f t="shared" si="1"/>
        <v>354</v>
      </c>
      <c r="C13" s="4">
        <f t="shared" si="2"/>
        <v>13</v>
      </c>
      <c r="D13" s="4">
        <v>135</v>
      </c>
      <c r="E13" s="6" t="s">
        <v>17</v>
      </c>
      <c r="F13" s="7">
        <v>13</v>
      </c>
      <c r="G13" s="8" t="s">
        <v>14</v>
      </c>
      <c r="H13" s="4">
        <f t="shared" si="3"/>
        <v>5</v>
      </c>
      <c r="I13" s="4">
        <v>110</v>
      </c>
      <c r="J13" s="4">
        <v>4</v>
      </c>
      <c r="K13" s="4">
        <v>109</v>
      </c>
      <c r="L13" s="4">
        <v>4</v>
      </c>
      <c r="M13" s="4">
        <v>100</v>
      </c>
      <c r="N13" s="4">
        <f t="shared" si="4"/>
        <v>4</v>
      </c>
      <c r="O13" s="15"/>
    </row>
    <row r="14" spans="1:15" s="16" customFormat="1" ht="19.5">
      <c r="A14" s="3" t="s">
        <v>22</v>
      </c>
      <c r="B14" s="4">
        <f t="shared" si="1"/>
        <v>204</v>
      </c>
      <c r="C14" s="4">
        <f t="shared" si="2"/>
        <v>8</v>
      </c>
      <c r="D14" s="4">
        <v>65</v>
      </c>
      <c r="E14" s="6"/>
      <c r="F14" s="7"/>
      <c r="G14" s="8"/>
      <c r="H14" s="4">
        <f t="shared" si="3"/>
        <v>3</v>
      </c>
      <c r="I14" s="4">
        <v>52</v>
      </c>
      <c r="J14" s="4">
        <v>2</v>
      </c>
      <c r="K14" s="4">
        <v>87</v>
      </c>
      <c r="L14" s="4">
        <v>3</v>
      </c>
      <c r="M14" s="4">
        <v>88</v>
      </c>
      <c r="N14" s="4">
        <f>ROUNDUP((M14/31),0)</f>
        <v>3</v>
      </c>
      <c r="O14" s="15"/>
    </row>
    <row r="15" spans="1:15" s="17" customFormat="1" ht="19.5">
      <c r="A15" s="5" t="s">
        <v>23</v>
      </c>
      <c r="B15" s="13">
        <f t="shared" si="1"/>
        <v>2486</v>
      </c>
      <c r="C15" s="13">
        <f t="shared" si="2"/>
        <v>77</v>
      </c>
      <c r="D15" s="13">
        <v>795</v>
      </c>
      <c r="E15" s="19"/>
      <c r="F15" s="20"/>
      <c r="G15" s="14"/>
      <c r="H15" s="13">
        <f t="shared" si="3"/>
        <v>25</v>
      </c>
      <c r="I15" s="4">
        <v>811</v>
      </c>
      <c r="J15" s="13">
        <v>26</v>
      </c>
      <c r="K15" s="13">
        <v>880</v>
      </c>
      <c r="L15" s="13">
        <v>26</v>
      </c>
      <c r="M15" s="13">
        <v>800</v>
      </c>
      <c r="N15" s="13">
        <f t="shared" si="4"/>
        <v>26</v>
      </c>
      <c r="O15" s="18"/>
    </row>
    <row r="16" spans="1:15" s="17" customFormat="1" ht="19.5">
      <c r="A16" s="5" t="s">
        <v>3</v>
      </c>
      <c r="B16" s="13">
        <f t="shared" si="1"/>
        <v>285</v>
      </c>
      <c r="C16" s="13">
        <f t="shared" si="2"/>
        <v>11</v>
      </c>
      <c r="D16" s="13">
        <v>67</v>
      </c>
      <c r="E16" s="19"/>
      <c r="F16" s="20"/>
      <c r="G16" s="14"/>
      <c r="H16" s="13">
        <f>ROUNDUP((D16/32),0)</f>
        <v>3</v>
      </c>
      <c r="I16" s="4">
        <v>101</v>
      </c>
      <c r="J16" s="13">
        <v>4</v>
      </c>
      <c r="K16" s="13">
        <v>117</v>
      </c>
      <c r="L16" s="13">
        <v>4</v>
      </c>
      <c r="M16" s="13">
        <v>65</v>
      </c>
      <c r="N16" s="13">
        <f>ROUNDUP((M16/31),0)</f>
        <v>3</v>
      </c>
      <c r="O16" s="18"/>
    </row>
    <row r="17" spans="1:15" s="17" customFormat="1" ht="19.5">
      <c r="A17" s="5" t="s">
        <v>4</v>
      </c>
      <c r="B17" s="13">
        <f t="shared" si="1"/>
        <v>825</v>
      </c>
      <c r="C17" s="13">
        <f t="shared" si="2"/>
        <v>27</v>
      </c>
      <c r="D17" s="13">
        <v>231</v>
      </c>
      <c r="E17" s="19"/>
      <c r="F17" s="20"/>
      <c r="G17" s="14"/>
      <c r="H17" s="13">
        <f t="shared" si="3"/>
        <v>8</v>
      </c>
      <c r="I17" s="4">
        <v>266</v>
      </c>
      <c r="J17" s="13">
        <v>9</v>
      </c>
      <c r="K17" s="13">
        <v>328</v>
      </c>
      <c r="L17" s="13">
        <v>10</v>
      </c>
      <c r="M17" s="13">
        <v>240</v>
      </c>
      <c r="N17" s="13">
        <f t="shared" si="4"/>
        <v>8</v>
      </c>
      <c r="O17" s="18"/>
    </row>
    <row r="18" spans="1:15" s="17" customFormat="1" ht="19.5">
      <c r="A18" s="5" t="s">
        <v>24</v>
      </c>
      <c r="B18" s="13">
        <f t="shared" si="1"/>
        <v>487</v>
      </c>
      <c r="C18" s="13">
        <f t="shared" si="2"/>
        <v>16</v>
      </c>
      <c r="D18" s="13">
        <v>172</v>
      </c>
      <c r="E18" s="19"/>
      <c r="F18" s="20"/>
      <c r="G18" s="14"/>
      <c r="H18" s="13">
        <f t="shared" si="3"/>
        <v>6</v>
      </c>
      <c r="I18" s="4">
        <v>185</v>
      </c>
      <c r="J18" s="13">
        <v>6</v>
      </c>
      <c r="K18" s="13">
        <v>130</v>
      </c>
      <c r="L18" s="13">
        <v>4</v>
      </c>
      <c r="M18" s="13">
        <v>175</v>
      </c>
      <c r="N18" s="13">
        <f>ROUNDUP((M18/31),0)</f>
        <v>6</v>
      </c>
      <c r="O18" s="18"/>
    </row>
    <row r="19" spans="1:15" s="17" customFormat="1" ht="19.5">
      <c r="A19" s="5" t="s">
        <v>25</v>
      </c>
      <c r="B19" s="13">
        <f t="shared" si="1"/>
        <v>890</v>
      </c>
      <c r="C19" s="13">
        <f t="shared" si="2"/>
        <v>27</v>
      </c>
      <c r="D19" s="13">
        <v>304</v>
      </c>
      <c r="E19" s="19"/>
      <c r="F19" s="20"/>
      <c r="G19" s="14"/>
      <c r="H19" s="13">
        <f t="shared" si="3"/>
        <v>10</v>
      </c>
      <c r="I19" s="4">
        <v>336</v>
      </c>
      <c r="J19" s="13">
        <v>10</v>
      </c>
      <c r="K19" s="13">
        <v>250</v>
      </c>
      <c r="L19" s="13">
        <v>7</v>
      </c>
      <c r="M19" s="13">
        <v>310</v>
      </c>
      <c r="N19" s="13">
        <f t="shared" si="4"/>
        <v>10</v>
      </c>
      <c r="O19" s="18"/>
    </row>
    <row r="20" spans="1:15" ht="186" customHeight="1">
      <c r="A20" s="23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"/>
    </row>
  </sheetData>
  <sheetProtection/>
  <mergeCells count="9">
    <mergeCell ref="A1:N1"/>
    <mergeCell ref="A20:N20"/>
    <mergeCell ref="M2:N2"/>
    <mergeCell ref="A2:A3"/>
    <mergeCell ref="B2:C2"/>
    <mergeCell ref="D2:H2"/>
    <mergeCell ref="I2:J2"/>
    <mergeCell ref="K2:L2"/>
    <mergeCell ref="D3:G3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4" sqref="J44"/>
    </sheetView>
  </sheetViews>
  <sheetFormatPr defaultColWidth="9.00390625" defaultRowHeight="16.5"/>
  <cols>
    <col min="1" max="1" width="13.375" style="46" customWidth="1"/>
    <col min="2" max="2" width="11.50390625" style="46" customWidth="1"/>
    <col min="3" max="3" width="2.125" style="46" customWidth="1"/>
    <col min="4" max="4" width="6.125" style="46" customWidth="1"/>
    <col min="5" max="5" width="2.125" style="46" customWidth="1"/>
    <col min="6" max="10" width="8.625" style="46" customWidth="1"/>
    <col min="11" max="11" width="9.125" style="46" customWidth="1"/>
    <col min="12" max="12" width="2.125" style="46" customWidth="1"/>
    <col min="13" max="13" width="5.25390625" style="46" customWidth="1"/>
    <col min="14" max="14" width="2.125" style="46" customWidth="1"/>
    <col min="15" max="18" width="8.625" style="46" customWidth="1"/>
    <col min="19" max="19" width="2.375" style="46" customWidth="1"/>
    <col min="20" max="20" width="4.625" style="46" customWidth="1"/>
    <col min="21" max="21" width="2.25390625" style="46" customWidth="1"/>
    <col min="22" max="26" width="8.625" style="46" customWidth="1"/>
  </cols>
  <sheetData>
    <row r="1" spans="1:26" ht="36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9" customFormat="1" ht="47.25" customHeight="1">
      <c r="A2" s="26"/>
      <c r="B2" s="26" t="s">
        <v>28</v>
      </c>
      <c r="C2" s="26"/>
      <c r="D2" s="26"/>
      <c r="E2" s="26"/>
      <c r="F2" s="26"/>
      <c r="G2" s="26" t="s">
        <v>29</v>
      </c>
      <c r="H2" s="26"/>
      <c r="I2" s="26" t="s">
        <v>30</v>
      </c>
      <c r="J2" s="26"/>
      <c r="K2" s="26" t="s">
        <v>31</v>
      </c>
      <c r="L2" s="26"/>
      <c r="M2" s="26"/>
      <c r="N2" s="26"/>
      <c r="O2" s="26"/>
      <c r="P2" s="26" t="s">
        <v>32</v>
      </c>
      <c r="Q2" s="26"/>
      <c r="R2" s="26" t="s">
        <v>33</v>
      </c>
      <c r="S2" s="26"/>
      <c r="T2" s="26"/>
      <c r="U2" s="26"/>
      <c r="V2" s="26"/>
      <c r="W2" s="26" t="s">
        <v>34</v>
      </c>
      <c r="X2" s="26"/>
      <c r="Y2" s="26" t="s">
        <v>35</v>
      </c>
      <c r="Z2" s="26"/>
    </row>
    <row r="3" spans="1:26" s="29" customFormat="1" ht="19.5">
      <c r="A3" s="26"/>
      <c r="B3" s="30" t="s">
        <v>36</v>
      </c>
      <c r="C3" s="31"/>
      <c r="D3" s="31"/>
      <c r="E3" s="32"/>
      <c r="F3" s="3" t="s">
        <v>37</v>
      </c>
      <c r="G3" s="33" t="s">
        <v>36</v>
      </c>
      <c r="H3" s="3" t="s">
        <v>37</v>
      </c>
      <c r="I3" s="3" t="s">
        <v>36</v>
      </c>
      <c r="J3" s="3" t="s">
        <v>37</v>
      </c>
      <c r="K3" s="27" t="s">
        <v>36</v>
      </c>
      <c r="L3" s="27"/>
      <c r="M3" s="27"/>
      <c r="N3" s="27"/>
      <c r="O3" s="3" t="s">
        <v>37</v>
      </c>
      <c r="P3" s="3" t="s">
        <v>36</v>
      </c>
      <c r="Q3" s="3" t="s">
        <v>37</v>
      </c>
      <c r="R3" s="27" t="s">
        <v>36</v>
      </c>
      <c r="S3" s="27"/>
      <c r="T3" s="27"/>
      <c r="U3" s="27"/>
      <c r="V3" s="3" t="s">
        <v>37</v>
      </c>
      <c r="W3" s="3" t="s">
        <v>36</v>
      </c>
      <c r="X3" s="3" t="s">
        <v>37</v>
      </c>
      <c r="Y3" s="3" t="s">
        <v>36</v>
      </c>
      <c r="Z3" s="3" t="s">
        <v>37</v>
      </c>
    </row>
    <row r="4" spans="1:26" s="29" customFormat="1" ht="19.5">
      <c r="A4" s="9" t="s">
        <v>28</v>
      </c>
      <c r="B4" s="13">
        <f aca="true" t="shared" si="0" ref="B4:B33">G4+I4+K4+P4+R4+W4</f>
        <v>28153</v>
      </c>
      <c r="C4" s="34" t="s">
        <v>38</v>
      </c>
      <c r="D4" s="7">
        <f>M4+T4</f>
        <v>118</v>
      </c>
      <c r="E4" s="35" t="s">
        <v>39</v>
      </c>
      <c r="F4" s="13">
        <f>H4+J4+O4+Q4+V4+X4</f>
        <v>1005</v>
      </c>
      <c r="G4" s="13">
        <f>SUM(G5:G33)</f>
        <v>4292</v>
      </c>
      <c r="H4" s="13">
        <f>SUM(H5:H33)</f>
        <v>168</v>
      </c>
      <c r="I4" s="14">
        <f>SUM(I5:I33)</f>
        <v>4291</v>
      </c>
      <c r="J4" s="14">
        <f>SUM(J5:J33)</f>
        <v>162</v>
      </c>
      <c r="K4" s="14">
        <f>SUM(K5:K33)</f>
        <v>4560</v>
      </c>
      <c r="L4" s="34" t="s">
        <v>38</v>
      </c>
      <c r="M4" s="7">
        <f>SUM(M5:M33)</f>
        <v>33</v>
      </c>
      <c r="N4" s="35" t="s">
        <v>39</v>
      </c>
      <c r="O4" s="13">
        <f>SUM(O5:O33)</f>
        <v>166</v>
      </c>
      <c r="P4" s="13">
        <f>SUM(P5:P33)</f>
        <v>4668</v>
      </c>
      <c r="Q4" s="13">
        <f>SUM(Q5:Q33)</f>
        <v>166</v>
      </c>
      <c r="R4" s="13">
        <f>SUM(R5:R33)</f>
        <v>5198</v>
      </c>
      <c r="S4" s="34" t="s">
        <v>38</v>
      </c>
      <c r="T4" s="7">
        <f>SUM(T5:T33)</f>
        <v>85</v>
      </c>
      <c r="U4" s="35" t="s">
        <v>39</v>
      </c>
      <c r="V4" s="13">
        <f>SUM(V5:V33)</f>
        <v>176</v>
      </c>
      <c r="W4" s="13">
        <f>SUM(W5:W33)</f>
        <v>5144</v>
      </c>
      <c r="X4" s="13">
        <f>SUM(X5:X33)</f>
        <v>167</v>
      </c>
      <c r="Y4" s="13">
        <f>SUM(Y5:Y33)</f>
        <v>4053</v>
      </c>
      <c r="Z4" s="13">
        <f>SUM(Z5:Z33)</f>
        <v>157</v>
      </c>
    </row>
    <row r="5" spans="1:26" s="36" customFormat="1" ht="19.5">
      <c r="A5" s="3" t="s">
        <v>40</v>
      </c>
      <c r="B5" s="13">
        <f t="shared" si="0"/>
        <v>1871</v>
      </c>
      <c r="C5" s="6"/>
      <c r="D5" s="7"/>
      <c r="E5" s="8"/>
      <c r="F5" s="13">
        <f>H5+J5+O5+Q5+V5+X5</f>
        <v>61</v>
      </c>
      <c r="G5" s="13">
        <v>282</v>
      </c>
      <c r="H5" s="13">
        <f>ROUNDUP((G5/28),0)</f>
        <v>11</v>
      </c>
      <c r="I5" s="13">
        <v>267</v>
      </c>
      <c r="J5" s="13">
        <v>9</v>
      </c>
      <c r="K5" s="13">
        <v>252</v>
      </c>
      <c r="L5" s="6"/>
      <c r="M5" s="7"/>
      <c r="N5" s="8"/>
      <c r="O5" s="13">
        <f>ROUNDUP((K5/30),0)</f>
        <v>9</v>
      </c>
      <c r="P5" s="13">
        <v>330</v>
      </c>
      <c r="Q5" s="13">
        <v>10</v>
      </c>
      <c r="R5" s="13">
        <v>332</v>
      </c>
      <c r="S5" s="6"/>
      <c r="T5" s="7"/>
      <c r="U5" s="8"/>
      <c r="V5" s="13">
        <f>ROUNDUP((R5/32),0)</f>
        <v>11</v>
      </c>
      <c r="W5" s="13">
        <v>408</v>
      </c>
      <c r="X5" s="13">
        <v>11</v>
      </c>
      <c r="Y5" s="13">
        <v>214</v>
      </c>
      <c r="Z5" s="13">
        <f>ROUNDUP((Y5/28),0)</f>
        <v>8</v>
      </c>
    </row>
    <row r="6" spans="1:26" s="29" customFormat="1" ht="19.5">
      <c r="A6" s="3" t="s">
        <v>41</v>
      </c>
      <c r="B6" s="13">
        <f t="shared" si="0"/>
        <v>2319</v>
      </c>
      <c r="C6" s="34" t="s">
        <v>38</v>
      </c>
      <c r="D6" s="7">
        <f>M6+T6</f>
        <v>54</v>
      </c>
      <c r="E6" s="35" t="s">
        <v>39</v>
      </c>
      <c r="F6" s="13">
        <f aca="true" t="shared" si="1" ref="F6:F33">H6+J6+O6+Q6+V6+X6</f>
        <v>80</v>
      </c>
      <c r="G6" s="13">
        <v>341</v>
      </c>
      <c r="H6" s="13">
        <f aca="true" t="shared" si="2" ref="H6:H33">ROUNDUP((G6/28),0)</f>
        <v>13</v>
      </c>
      <c r="I6" s="13">
        <v>322</v>
      </c>
      <c r="J6" s="13">
        <v>12</v>
      </c>
      <c r="K6" s="13">
        <v>380</v>
      </c>
      <c r="L6" s="34" t="s">
        <v>38</v>
      </c>
      <c r="M6" s="7">
        <v>20</v>
      </c>
      <c r="N6" s="35" t="s">
        <v>39</v>
      </c>
      <c r="O6" s="13">
        <f aca="true" t="shared" si="3" ref="O6:O32">ROUNDUP((K6/30),0)</f>
        <v>13</v>
      </c>
      <c r="P6" s="13">
        <v>412</v>
      </c>
      <c r="Q6" s="13">
        <v>14</v>
      </c>
      <c r="R6" s="13">
        <v>470</v>
      </c>
      <c r="S6" s="34" t="s">
        <v>38</v>
      </c>
      <c r="T6" s="7">
        <v>34</v>
      </c>
      <c r="U6" s="35" t="s">
        <v>39</v>
      </c>
      <c r="V6" s="13">
        <f aca="true" t="shared" si="4" ref="V6:V33">ROUNDUP((R6/32),0)</f>
        <v>15</v>
      </c>
      <c r="W6" s="13">
        <v>394</v>
      </c>
      <c r="X6" s="13">
        <v>13</v>
      </c>
      <c r="Y6" s="13">
        <v>296</v>
      </c>
      <c r="Z6" s="13">
        <f aca="true" t="shared" si="5" ref="Z6:Z33">ROUNDUP((Y6/28),0)</f>
        <v>11</v>
      </c>
    </row>
    <row r="7" spans="1:26" s="40" customFormat="1" ht="19.5">
      <c r="A7" s="3" t="s">
        <v>42</v>
      </c>
      <c r="B7" s="13">
        <f t="shared" si="0"/>
        <v>1644</v>
      </c>
      <c r="C7" s="34" t="s">
        <v>38</v>
      </c>
      <c r="D7" s="7">
        <f>M7+T7</f>
        <v>7</v>
      </c>
      <c r="E7" s="35" t="s">
        <v>39</v>
      </c>
      <c r="F7" s="13">
        <f t="shared" si="1"/>
        <v>58</v>
      </c>
      <c r="G7" s="13">
        <v>247</v>
      </c>
      <c r="H7" s="13">
        <f t="shared" si="2"/>
        <v>9</v>
      </c>
      <c r="I7" s="13">
        <v>242</v>
      </c>
      <c r="J7" s="13">
        <v>9</v>
      </c>
      <c r="K7" s="13">
        <v>277</v>
      </c>
      <c r="L7" s="34" t="s">
        <v>38</v>
      </c>
      <c r="M7" s="7">
        <v>7</v>
      </c>
      <c r="N7" s="35" t="s">
        <v>39</v>
      </c>
      <c r="O7" s="13">
        <f t="shared" si="3"/>
        <v>10</v>
      </c>
      <c r="P7" s="13">
        <v>266</v>
      </c>
      <c r="Q7" s="13">
        <v>10</v>
      </c>
      <c r="R7" s="13">
        <v>326</v>
      </c>
      <c r="S7" s="37"/>
      <c r="T7" s="38"/>
      <c r="U7" s="39"/>
      <c r="V7" s="13">
        <f t="shared" si="4"/>
        <v>11</v>
      </c>
      <c r="W7" s="13">
        <v>286</v>
      </c>
      <c r="X7" s="13">
        <v>9</v>
      </c>
      <c r="Y7" s="13">
        <v>190</v>
      </c>
      <c r="Z7" s="13">
        <f t="shared" si="5"/>
        <v>7</v>
      </c>
    </row>
    <row r="8" spans="1:26" s="40" customFormat="1" ht="19.5">
      <c r="A8" s="3" t="s">
        <v>43</v>
      </c>
      <c r="B8" s="13">
        <f t="shared" si="0"/>
        <v>2311</v>
      </c>
      <c r="C8" s="6"/>
      <c r="D8" s="7"/>
      <c r="E8" s="8"/>
      <c r="F8" s="13">
        <f t="shared" si="1"/>
        <v>76</v>
      </c>
      <c r="G8" s="13">
        <v>340</v>
      </c>
      <c r="H8" s="13">
        <f t="shared" si="2"/>
        <v>13</v>
      </c>
      <c r="I8" s="13">
        <v>346</v>
      </c>
      <c r="J8" s="13">
        <v>12</v>
      </c>
      <c r="K8" s="13">
        <v>355</v>
      </c>
      <c r="L8" s="6"/>
      <c r="M8" s="7"/>
      <c r="N8" s="8"/>
      <c r="O8" s="13">
        <f t="shared" si="3"/>
        <v>12</v>
      </c>
      <c r="P8" s="13">
        <v>415</v>
      </c>
      <c r="Q8" s="13">
        <v>13</v>
      </c>
      <c r="R8" s="13">
        <v>407</v>
      </c>
      <c r="S8" s="37"/>
      <c r="T8" s="38"/>
      <c r="U8" s="39"/>
      <c r="V8" s="13">
        <f t="shared" si="4"/>
        <v>13</v>
      </c>
      <c r="W8" s="13">
        <v>448</v>
      </c>
      <c r="X8" s="13">
        <v>13</v>
      </c>
      <c r="Y8" s="13">
        <v>350</v>
      </c>
      <c r="Z8" s="13">
        <f t="shared" si="5"/>
        <v>13</v>
      </c>
    </row>
    <row r="9" spans="1:26" s="40" customFormat="1" ht="19.5">
      <c r="A9" s="3" t="s">
        <v>44</v>
      </c>
      <c r="B9" s="13">
        <f t="shared" si="0"/>
        <v>984</v>
      </c>
      <c r="C9" s="34" t="s">
        <v>38</v>
      </c>
      <c r="D9" s="7">
        <f>M9+T9</f>
        <v>16</v>
      </c>
      <c r="E9" s="35" t="s">
        <v>39</v>
      </c>
      <c r="F9" s="13">
        <f t="shared" si="1"/>
        <v>36</v>
      </c>
      <c r="G9" s="13">
        <v>164</v>
      </c>
      <c r="H9" s="13">
        <f t="shared" si="2"/>
        <v>6</v>
      </c>
      <c r="I9" s="13">
        <v>150</v>
      </c>
      <c r="J9" s="13">
        <v>6</v>
      </c>
      <c r="K9" s="13">
        <v>169</v>
      </c>
      <c r="L9" s="34"/>
      <c r="M9" s="7"/>
      <c r="N9" s="35"/>
      <c r="O9" s="13">
        <f t="shared" si="3"/>
        <v>6</v>
      </c>
      <c r="P9" s="13">
        <v>147</v>
      </c>
      <c r="Q9" s="13">
        <v>6</v>
      </c>
      <c r="R9" s="13">
        <v>171</v>
      </c>
      <c r="S9" s="34" t="s">
        <v>38</v>
      </c>
      <c r="T9" s="7">
        <v>16</v>
      </c>
      <c r="U9" s="35" t="s">
        <v>39</v>
      </c>
      <c r="V9" s="13">
        <f t="shared" si="4"/>
        <v>6</v>
      </c>
      <c r="W9" s="13">
        <v>183</v>
      </c>
      <c r="X9" s="13">
        <v>6</v>
      </c>
      <c r="Y9" s="13">
        <v>170</v>
      </c>
      <c r="Z9" s="13">
        <f t="shared" si="5"/>
        <v>7</v>
      </c>
    </row>
    <row r="10" spans="1:26" s="36" customFormat="1" ht="19.5">
      <c r="A10" s="3" t="s">
        <v>45</v>
      </c>
      <c r="B10" s="13">
        <f t="shared" si="0"/>
        <v>1400</v>
      </c>
      <c r="C10" s="34" t="s">
        <v>38</v>
      </c>
      <c r="D10" s="7">
        <f>M10+T10</f>
        <v>28</v>
      </c>
      <c r="E10" s="35" t="s">
        <v>39</v>
      </c>
      <c r="F10" s="13">
        <f t="shared" si="1"/>
        <v>48</v>
      </c>
      <c r="G10" s="13">
        <v>214</v>
      </c>
      <c r="H10" s="13">
        <f t="shared" si="2"/>
        <v>8</v>
      </c>
      <c r="I10" s="13">
        <v>195</v>
      </c>
      <c r="J10" s="13">
        <v>7</v>
      </c>
      <c r="K10" s="13">
        <v>231</v>
      </c>
      <c r="L10" s="6"/>
      <c r="M10" s="7"/>
      <c r="N10" s="8"/>
      <c r="O10" s="13">
        <f t="shared" si="3"/>
        <v>8</v>
      </c>
      <c r="P10" s="13">
        <v>228</v>
      </c>
      <c r="Q10" s="13">
        <v>8</v>
      </c>
      <c r="R10" s="13">
        <v>277</v>
      </c>
      <c r="S10" s="34" t="s">
        <v>46</v>
      </c>
      <c r="T10" s="7">
        <v>28</v>
      </c>
      <c r="U10" s="35" t="s">
        <v>47</v>
      </c>
      <c r="V10" s="13">
        <f t="shared" si="4"/>
        <v>9</v>
      </c>
      <c r="W10" s="13">
        <v>255</v>
      </c>
      <c r="X10" s="13">
        <v>8</v>
      </c>
      <c r="Y10" s="13">
        <v>143</v>
      </c>
      <c r="Z10" s="13">
        <f t="shared" si="5"/>
        <v>6</v>
      </c>
    </row>
    <row r="11" spans="1:26" s="40" customFormat="1" ht="19.5">
      <c r="A11" s="3" t="s">
        <v>48</v>
      </c>
      <c r="B11" s="13">
        <f t="shared" si="0"/>
        <v>2170</v>
      </c>
      <c r="C11" s="6"/>
      <c r="D11" s="7"/>
      <c r="E11" s="8"/>
      <c r="F11" s="13">
        <f t="shared" si="1"/>
        <v>73</v>
      </c>
      <c r="G11" s="13">
        <v>318</v>
      </c>
      <c r="H11" s="13">
        <f>ROUNDUP((G11/29),0)</f>
        <v>11</v>
      </c>
      <c r="I11" s="13">
        <v>362</v>
      </c>
      <c r="J11" s="13">
        <v>13</v>
      </c>
      <c r="K11" s="13">
        <v>340</v>
      </c>
      <c r="L11" s="6"/>
      <c r="M11" s="7"/>
      <c r="N11" s="8"/>
      <c r="O11" s="13">
        <f t="shared" si="3"/>
        <v>12</v>
      </c>
      <c r="P11" s="13">
        <v>350</v>
      </c>
      <c r="Q11" s="13">
        <v>12</v>
      </c>
      <c r="R11" s="13">
        <v>406</v>
      </c>
      <c r="S11" s="37"/>
      <c r="T11" s="38"/>
      <c r="U11" s="39"/>
      <c r="V11" s="13">
        <f t="shared" si="4"/>
        <v>13</v>
      </c>
      <c r="W11" s="13">
        <v>394</v>
      </c>
      <c r="X11" s="13">
        <v>12</v>
      </c>
      <c r="Y11" s="13">
        <v>308</v>
      </c>
      <c r="Z11" s="13">
        <f t="shared" si="5"/>
        <v>11</v>
      </c>
    </row>
    <row r="12" spans="1:26" s="41" customFormat="1" ht="19.5">
      <c r="A12" s="3" t="s">
        <v>49</v>
      </c>
      <c r="B12" s="13">
        <f t="shared" si="0"/>
        <v>1308</v>
      </c>
      <c r="C12" s="6"/>
      <c r="D12" s="7"/>
      <c r="E12" s="8"/>
      <c r="F12" s="13">
        <f t="shared" si="1"/>
        <v>45</v>
      </c>
      <c r="G12" s="13">
        <v>186</v>
      </c>
      <c r="H12" s="13">
        <f t="shared" si="2"/>
        <v>7</v>
      </c>
      <c r="I12" s="13">
        <v>196</v>
      </c>
      <c r="J12" s="13">
        <v>7</v>
      </c>
      <c r="K12" s="13">
        <v>258</v>
      </c>
      <c r="L12" s="6"/>
      <c r="M12" s="7"/>
      <c r="N12" s="8"/>
      <c r="O12" s="13">
        <f t="shared" si="3"/>
        <v>9</v>
      </c>
      <c r="P12" s="13">
        <v>199</v>
      </c>
      <c r="Q12" s="13">
        <v>7</v>
      </c>
      <c r="R12" s="13">
        <v>248</v>
      </c>
      <c r="S12" s="37"/>
      <c r="T12" s="38"/>
      <c r="U12" s="39"/>
      <c r="V12" s="13">
        <f t="shared" si="4"/>
        <v>8</v>
      </c>
      <c r="W12" s="13">
        <v>221</v>
      </c>
      <c r="X12" s="13">
        <v>7</v>
      </c>
      <c r="Y12" s="13">
        <v>200</v>
      </c>
      <c r="Z12" s="13">
        <f t="shared" si="5"/>
        <v>8</v>
      </c>
    </row>
    <row r="13" spans="1:26" s="40" customFormat="1" ht="19.5">
      <c r="A13" s="3" t="s">
        <v>50</v>
      </c>
      <c r="B13" s="13">
        <f t="shared" si="0"/>
        <v>1128</v>
      </c>
      <c r="C13" s="6"/>
      <c r="D13" s="7"/>
      <c r="E13" s="8"/>
      <c r="F13" s="13">
        <f t="shared" si="1"/>
        <v>40</v>
      </c>
      <c r="G13" s="13">
        <v>181</v>
      </c>
      <c r="H13" s="13">
        <f t="shared" si="2"/>
        <v>7</v>
      </c>
      <c r="I13" s="13">
        <v>154</v>
      </c>
      <c r="J13" s="13">
        <v>6</v>
      </c>
      <c r="K13" s="13">
        <v>160</v>
      </c>
      <c r="L13" s="6"/>
      <c r="M13" s="7"/>
      <c r="N13" s="8"/>
      <c r="O13" s="13">
        <f t="shared" si="3"/>
        <v>6</v>
      </c>
      <c r="P13" s="13">
        <v>187</v>
      </c>
      <c r="Q13" s="13">
        <v>6</v>
      </c>
      <c r="R13" s="13">
        <v>241</v>
      </c>
      <c r="S13" s="37"/>
      <c r="T13" s="38"/>
      <c r="U13" s="39"/>
      <c r="V13" s="13">
        <f t="shared" si="4"/>
        <v>8</v>
      </c>
      <c r="W13" s="13">
        <v>205</v>
      </c>
      <c r="X13" s="13">
        <v>7</v>
      </c>
      <c r="Y13" s="13">
        <v>155</v>
      </c>
      <c r="Z13" s="13">
        <f t="shared" si="5"/>
        <v>6</v>
      </c>
    </row>
    <row r="14" spans="1:26" s="36" customFormat="1" ht="19.5">
      <c r="A14" s="3" t="s">
        <v>51</v>
      </c>
      <c r="B14" s="13">
        <f t="shared" si="0"/>
        <v>675</v>
      </c>
      <c r="C14" s="6"/>
      <c r="D14" s="7"/>
      <c r="E14" s="8"/>
      <c r="F14" s="13">
        <f t="shared" si="1"/>
        <v>27</v>
      </c>
      <c r="G14" s="13">
        <v>93</v>
      </c>
      <c r="H14" s="13">
        <f t="shared" si="2"/>
        <v>4</v>
      </c>
      <c r="I14" s="13">
        <v>105</v>
      </c>
      <c r="J14" s="13">
        <v>5</v>
      </c>
      <c r="K14" s="13">
        <v>104</v>
      </c>
      <c r="L14" s="6"/>
      <c r="M14" s="7"/>
      <c r="N14" s="8"/>
      <c r="O14" s="13">
        <f t="shared" si="3"/>
        <v>4</v>
      </c>
      <c r="P14" s="13">
        <v>99</v>
      </c>
      <c r="Q14" s="13">
        <v>4</v>
      </c>
      <c r="R14" s="13">
        <v>139</v>
      </c>
      <c r="S14" s="37"/>
      <c r="T14" s="38"/>
      <c r="U14" s="39"/>
      <c r="V14" s="13">
        <f t="shared" si="4"/>
        <v>5</v>
      </c>
      <c r="W14" s="13">
        <v>135</v>
      </c>
      <c r="X14" s="13">
        <v>5</v>
      </c>
      <c r="Y14" s="13">
        <v>107</v>
      </c>
      <c r="Z14" s="13">
        <f t="shared" si="5"/>
        <v>4</v>
      </c>
    </row>
    <row r="15" spans="1:26" s="40" customFormat="1" ht="19.5">
      <c r="A15" s="3" t="s">
        <v>52</v>
      </c>
      <c r="B15" s="13">
        <f t="shared" si="0"/>
        <v>1280</v>
      </c>
      <c r="C15" s="6"/>
      <c r="D15" s="7"/>
      <c r="E15" s="8"/>
      <c r="F15" s="13">
        <f t="shared" si="1"/>
        <v>46</v>
      </c>
      <c r="G15" s="13">
        <v>201</v>
      </c>
      <c r="H15" s="13">
        <f t="shared" si="2"/>
        <v>8</v>
      </c>
      <c r="I15" s="13">
        <v>193</v>
      </c>
      <c r="J15" s="13">
        <v>7</v>
      </c>
      <c r="K15" s="13">
        <v>218</v>
      </c>
      <c r="L15" s="6"/>
      <c r="M15" s="7"/>
      <c r="N15" s="8"/>
      <c r="O15" s="13">
        <f t="shared" si="3"/>
        <v>8</v>
      </c>
      <c r="P15" s="13">
        <v>234</v>
      </c>
      <c r="Q15" s="13">
        <v>8</v>
      </c>
      <c r="R15" s="13">
        <v>226</v>
      </c>
      <c r="S15" s="37"/>
      <c r="T15" s="38"/>
      <c r="U15" s="39"/>
      <c r="V15" s="13">
        <f t="shared" si="4"/>
        <v>8</v>
      </c>
      <c r="W15" s="13">
        <v>208</v>
      </c>
      <c r="X15" s="13">
        <v>7</v>
      </c>
      <c r="Y15" s="13">
        <v>200</v>
      </c>
      <c r="Z15" s="13">
        <f t="shared" si="5"/>
        <v>8</v>
      </c>
    </row>
    <row r="16" spans="1:26" s="40" customFormat="1" ht="19.5">
      <c r="A16" s="3" t="s">
        <v>53</v>
      </c>
      <c r="B16" s="13">
        <f t="shared" si="0"/>
        <v>910</v>
      </c>
      <c r="C16" s="6"/>
      <c r="D16" s="7"/>
      <c r="E16" s="8"/>
      <c r="F16" s="13">
        <f t="shared" si="1"/>
        <v>32</v>
      </c>
      <c r="G16" s="13">
        <v>106</v>
      </c>
      <c r="H16" s="13">
        <f t="shared" si="2"/>
        <v>4</v>
      </c>
      <c r="I16" s="13">
        <v>119</v>
      </c>
      <c r="J16" s="13">
        <v>5</v>
      </c>
      <c r="K16" s="13">
        <v>127</v>
      </c>
      <c r="L16" s="6"/>
      <c r="M16" s="7"/>
      <c r="N16" s="8"/>
      <c r="O16" s="13">
        <f t="shared" si="3"/>
        <v>5</v>
      </c>
      <c r="P16" s="13">
        <v>167</v>
      </c>
      <c r="Q16" s="13">
        <v>5</v>
      </c>
      <c r="R16" s="13">
        <v>162</v>
      </c>
      <c r="S16" s="37"/>
      <c r="T16" s="38"/>
      <c r="U16" s="39"/>
      <c r="V16" s="13">
        <f t="shared" si="4"/>
        <v>6</v>
      </c>
      <c r="W16" s="13">
        <v>229</v>
      </c>
      <c r="X16" s="13">
        <v>7</v>
      </c>
      <c r="Y16" s="13">
        <v>95</v>
      </c>
      <c r="Z16" s="13">
        <f t="shared" si="5"/>
        <v>4</v>
      </c>
    </row>
    <row r="17" spans="1:26" s="40" customFormat="1" ht="19.5">
      <c r="A17" s="3" t="s">
        <v>54</v>
      </c>
      <c r="B17" s="13">
        <f t="shared" si="0"/>
        <v>858</v>
      </c>
      <c r="C17" s="6"/>
      <c r="D17" s="7"/>
      <c r="E17" s="8"/>
      <c r="F17" s="13">
        <f t="shared" si="1"/>
        <v>31</v>
      </c>
      <c r="G17" s="13">
        <v>142</v>
      </c>
      <c r="H17" s="13">
        <f t="shared" si="2"/>
        <v>6</v>
      </c>
      <c r="I17" s="13">
        <v>137</v>
      </c>
      <c r="J17" s="13">
        <v>5</v>
      </c>
      <c r="K17" s="13">
        <v>110</v>
      </c>
      <c r="L17" s="6"/>
      <c r="M17" s="7"/>
      <c r="N17" s="8"/>
      <c r="O17" s="13">
        <f t="shared" si="3"/>
        <v>4</v>
      </c>
      <c r="P17" s="13">
        <v>141</v>
      </c>
      <c r="Q17" s="13">
        <v>5</v>
      </c>
      <c r="R17" s="13">
        <v>174</v>
      </c>
      <c r="S17" s="37"/>
      <c r="T17" s="38"/>
      <c r="U17" s="39"/>
      <c r="V17" s="13">
        <f t="shared" si="4"/>
        <v>6</v>
      </c>
      <c r="W17" s="13">
        <v>154</v>
      </c>
      <c r="X17" s="13">
        <v>5</v>
      </c>
      <c r="Y17" s="13">
        <v>125</v>
      </c>
      <c r="Z17" s="13">
        <f t="shared" si="5"/>
        <v>5</v>
      </c>
    </row>
    <row r="18" spans="1:26" s="40" customFormat="1" ht="19.5">
      <c r="A18" s="3" t="s">
        <v>55</v>
      </c>
      <c r="B18" s="13">
        <f t="shared" si="0"/>
        <v>1033</v>
      </c>
      <c r="C18" s="6"/>
      <c r="D18" s="7"/>
      <c r="E18" s="8"/>
      <c r="F18" s="13">
        <f t="shared" si="1"/>
        <v>38</v>
      </c>
      <c r="G18" s="13">
        <v>148</v>
      </c>
      <c r="H18" s="13">
        <f t="shared" si="2"/>
        <v>6</v>
      </c>
      <c r="I18" s="13">
        <v>176</v>
      </c>
      <c r="J18" s="13">
        <v>7</v>
      </c>
      <c r="K18" s="13">
        <v>170</v>
      </c>
      <c r="L18" s="6"/>
      <c r="M18" s="7"/>
      <c r="N18" s="8"/>
      <c r="O18" s="13">
        <f t="shared" si="3"/>
        <v>6</v>
      </c>
      <c r="P18" s="13">
        <v>191</v>
      </c>
      <c r="Q18" s="13">
        <v>7</v>
      </c>
      <c r="R18" s="13">
        <v>179</v>
      </c>
      <c r="S18" s="37"/>
      <c r="T18" s="38"/>
      <c r="U18" s="39"/>
      <c r="V18" s="13">
        <f t="shared" si="4"/>
        <v>6</v>
      </c>
      <c r="W18" s="13">
        <v>169</v>
      </c>
      <c r="X18" s="13">
        <v>6</v>
      </c>
      <c r="Y18" s="13">
        <v>150</v>
      </c>
      <c r="Z18" s="13">
        <f t="shared" si="5"/>
        <v>6</v>
      </c>
    </row>
    <row r="19" spans="1:26" s="40" customFormat="1" ht="19.5">
      <c r="A19" s="3" t="s">
        <v>56</v>
      </c>
      <c r="B19" s="13">
        <f t="shared" si="0"/>
        <v>780</v>
      </c>
      <c r="C19" s="6"/>
      <c r="D19" s="7"/>
      <c r="E19" s="8"/>
      <c r="F19" s="13">
        <f t="shared" si="1"/>
        <v>28</v>
      </c>
      <c r="G19" s="13">
        <v>134</v>
      </c>
      <c r="H19" s="13">
        <f t="shared" si="2"/>
        <v>5</v>
      </c>
      <c r="I19" s="13">
        <v>111</v>
      </c>
      <c r="J19" s="13">
        <v>4</v>
      </c>
      <c r="K19" s="13">
        <v>119</v>
      </c>
      <c r="L19" s="6"/>
      <c r="M19" s="7"/>
      <c r="N19" s="8"/>
      <c r="O19" s="13">
        <f t="shared" si="3"/>
        <v>4</v>
      </c>
      <c r="P19" s="13">
        <v>129</v>
      </c>
      <c r="Q19" s="13">
        <v>5</v>
      </c>
      <c r="R19" s="13">
        <v>148</v>
      </c>
      <c r="S19" s="37"/>
      <c r="T19" s="38"/>
      <c r="U19" s="39"/>
      <c r="V19" s="13">
        <f t="shared" si="4"/>
        <v>5</v>
      </c>
      <c r="W19" s="13">
        <v>139</v>
      </c>
      <c r="X19" s="13">
        <v>5</v>
      </c>
      <c r="Y19" s="13">
        <v>140</v>
      </c>
      <c r="Z19" s="13">
        <f t="shared" si="5"/>
        <v>5</v>
      </c>
    </row>
    <row r="20" spans="1:26" s="40" customFormat="1" ht="19.5">
      <c r="A20" s="3" t="s">
        <v>57</v>
      </c>
      <c r="B20" s="13">
        <f t="shared" si="0"/>
        <v>666</v>
      </c>
      <c r="C20" s="6"/>
      <c r="D20" s="7"/>
      <c r="E20" s="8"/>
      <c r="F20" s="13">
        <f t="shared" si="1"/>
        <v>26</v>
      </c>
      <c r="G20" s="13">
        <v>115</v>
      </c>
      <c r="H20" s="13">
        <f t="shared" si="2"/>
        <v>5</v>
      </c>
      <c r="I20" s="13">
        <v>87</v>
      </c>
      <c r="J20" s="13">
        <v>4</v>
      </c>
      <c r="K20" s="13">
        <v>102</v>
      </c>
      <c r="L20" s="6"/>
      <c r="M20" s="7"/>
      <c r="N20" s="8"/>
      <c r="O20" s="13">
        <f t="shared" si="3"/>
        <v>4</v>
      </c>
      <c r="P20" s="13">
        <v>102</v>
      </c>
      <c r="Q20" s="13">
        <v>4</v>
      </c>
      <c r="R20" s="13">
        <v>122</v>
      </c>
      <c r="S20" s="37"/>
      <c r="T20" s="38"/>
      <c r="U20" s="39"/>
      <c r="V20" s="13">
        <f t="shared" si="4"/>
        <v>4</v>
      </c>
      <c r="W20" s="13">
        <v>138</v>
      </c>
      <c r="X20" s="13">
        <v>5</v>
      </c>
      <c r="Y20" s="13">
        <v>107</v>
      </c>
      <c r="Z20" s="13">
        <f t="shared" si="5"/>
        <v>4</v>
      </c>
    </row>
    <row r="21" spans="1:26" s="40" customFormat="1" ht="19.5">
      <c r="A21" s="3" t="s">
        <v>58</v>
      </c>
      <c r="B21" s="13">
        <f t="shared" si="0"/>
        <v>1487</v>
      </c>
      <c r="C21" s="6"/>
      <c r="D21" s="7"/>
      <c r="E21" s="8"/>
      <c r="F21" s="13">
        <f t="shared" si="1"/>
        <v>52</v>
      </c>
      <c r="G21" s="13">
        <v>233</v>
      </c>
      <c r="H21" s="13">
        <f t="shared" si="2"/>
        <v>9</v>
      </c>
      <c r="I21" s="13">
        <v>249</v>
      </c>
      <c r="J21" s="13">
        <v>9</v>
      </c>
      <c r="K21" s="13">
        <v>275</v>
      </c>
      <c r="L21" s="6"/>
      <c r="M21" s="7"/>
      <c r="N21" s="8"/>
      <c r="O21" s="13">
        <f t="shared" si="3"/>
        <v>10</v>
      </c>
      <c r="P21" s="13">
        <v>226</v>
      </c>
      <c r="Q21" s="13">
        <v>8</v>
      </c>
      <c r="R21" s="13">
        <v>255</v>
      </c>
      <c r="S21" s="37"/>
      <c r="T21" s="38"/>
      <c r="U21" s="39"/>
      <c r="V21" s="13">
        <f t="shared" si="4"/>
        <v>8</v>
      </c>
      <c r="W21" s="13">
        <v>249</v>
      </c>
      <c r="X21" s="13">
        <v>8</v>
      </c>
      <c r="Y21" s="13">
        <v>240</v>
      </c>
      <c r="Z21" s="13">
        <f t="shared" si="5"/>
        <v>9</v>
      </c>
    </row>
    <row r="22" spans="1:26" s="40" customFormat="1" ht="19.5">
      <c r="A22" s="3" t="s">
        <v>59</v>
      </c>
      <c r="B22" s="13">
        <f t="shared" si="0"/>
        <v>777</v>
      </c>
      <c r="C22" s="6"/>
      <c r="D22" s="7"/>
      <c r="E22" s="8"/>
      <c r="F22" s="13">
        <f t="shared" si="1"/>
        <v>29</v>
      </c>
      <c r="G22" s="13">
        <v>116</v>
      </c>
      <c r="H22" s="13">
        <f t="shared" si="2"/>
        <v>5</v>
      </c>
      <c r="I22" s="13">
        <v>140</v>
      </c>
      <c r="J22" s="13">
        <v>5</v>
      </c>
      <c r="K22" s="13">
        <v>130</v>
      </c>
      <c r="L22" s="6"/>
      <c r="M22" s="7"/>
      <c r="N22" s="8"/>
      <c r="O22" s="13">
        <f t="shared" si="3"/>
        <v>5</v>
      </c>
      <c r="P22" s="13">
        <v>113</v>
      </c>
      <c r="Q22" s="13">
        <v>4</v>
      </c>
      <c r="R22" s="13">
        <v>144</v>
      </c>
      <c r="S22" s="37"/>
      <c r="T22" s="38"/>
      <c r="U22" s="39"/>
      <c r="V22" s="13">
        <f t="shared" si="4"/>
        <v>5</v>
      </c>
      <c r="W22" s="13">
        <v>134</v>
      </c>
      <c r="X22" s="13">
        <v>5</v>
      </c>
      <c r="Y22" s="13">
        <v>115</v>
      </c>
      <c r="Z22" s="13">
        <f t="shared" si="5"/>
        <v>5</v>
      </c>
    </row>
    <row r="23" spans="1:26" s="40" customFormat="1" ht="19.5">
      <c r="A23" s="3" t="s">
        <v>60</v>
      </c>
      <c r="B23" s="13">
        <f t="shared" si="0"/>
        <v>313</v>
      </c>
      <c r="C23" s="6"/>
      <c r="D23" s="7"/>
      <c r="E23" s="8"/>
      <c r="F23" s="13">
        <f t="shared" si="1"/>
        <v>12</v>
      </c>
      <c r="G23" s="13">
        <v>47</v>
      </c>
      <c r="H23" s="13">
        <f t="shared" si="2"/>
        <v>2</v>
      </c>
      <c r="I23" s="13">
        <v>45</v>
      </c>
      <c r="J23" s="13">
        <v>2</v>
      </c>
      <c r="K23" s="13">
        <v>47</v>
      </c>
      <c r="L23" s="6"/>
      <c r="M23" s="7"/>
      <c r="N23" s="8"/>
      <c r="O23" s="13">
        <f t="shared" si="3"/>
        <v>2</v>
      </c>
      <c r="P23" s="13">
        <v>48</v>
      </c>
      <c r="Q23" s="13">
        <v>2</v>
      </c>
      <c r="R23" s="13">
        <v>62</v>
      </c>
      <c r="S23" s="37"/>
      <c r="T23" s="38"/>
      <c r="U23" s="39"/>
      <c r="V23" s="13">
        <f t="shared" si="4"/>
        <v>2</v>
      </c>
      <c r="W23" s="13">
        <v>64</v>
      </c>
      <c r="X23" s="13">
        <v>2</v>
      </c>
      <c r="Y23" s="13">
        <v>50</v>
      </c>
      <c r="Z23" s="13">
        <f t="shared" si="5"/>
        <v>2</v>
      </c>
    </row>
    <row r="24" spans="1:26" s="40" customFormat="1" ht="19.5">
      <c r="A24" s="3" t="s">
        <v>61</v>
      </c>
      <c r="B24" s="13">
        <f t="shared" si="0"/>
        <v>307</v>
      </c>
      <c r="C24" s="34" t="s">
        <v>38</v>
      </c>
      <c r="D24" s="7">
        <f>M24+T24</f>
        <v>7</v>
      </c>
      <c r="E24" s="35" t="s">
        <v>39</v>
      </c>
      <c r="F24" s="13">
        <f t="shared" si="1"/>
        <v>13</v>
      </c>
      <c r="G24" s="13">
        <v>45</v>
      </c>
      <c r="H24" s="13">
        <f t="shared" si="2"/>
        <v>2</v>
      </c>
      <c r="I24" s="13">
        <v>50</v>
      </c>
      <c r="J24" s="13">
        <v>2</v>
      </c>
      <c r="K24" s="13">
        <v>57</v>
      </c>
      <c r="L24" s="6"/>
      <c r="M24" s="7"/>
      <c r="N24" s="8"/>
      <c r="O24" s="13">
        <f t="shared" si="3"/>
        <v>2</v>
      </c>
      <c r="P24" s="13">
        <v>41</v>
      </c>
      <c r="Q24" s="13">
        <v>2</v>
      </c>
      <c r="R24" s="13">
        <v>69</v>
      </c>
      <c r="S24" s="34" t="s">
        <v>46</v>
      </c>
      <c r="T24" s="7">
        <v>7</v>
      </c>
      <c r="U24" s="35" t="s">
        <v>47</v>
      </c>
      <c r="V24" s="13">
        <f t="shared" si="4"/>
        <v>3</v>
      </c>
      <c r="W24" s="13">
        <v>45</v>
      </c>
      <c r="X24" s="13">
        <v>2</v>
      </c>
      <c r="Y24" s="13">
        <v>47</v>
      </c>
      <c r="Z24" s="13">
        <f t="shared" si="5"/>
        <v>2</v>
      </c>
    </row>
    <row r="25" spans="1:26" s="40" customFormat="1" ht="19.5">
      <c r="A25" s="3" t="s">
        <v>62</v>
      </c>
      <c r="B25" s="13">
        <f t="shared" si="0"/>
        <v>141</v>
      </c>
      <c r="C25" s="6"/>
      <c r="D25" s="7"/>
      <c r="E25" s="8"/>
      <c r="F25" s="13">
        <f t="shared" si="1"/>
        <v>6</v>
      </c>
      <c r="G25" s="13">
        <v>24</v>
      </c>
      <c r="H25" s="13">
        <f t="shared" si="2"/>
        <v>1</v>
      </c>
      <c r="I25" s="13">
        <v>19</v>
      </c>
      <c r="J25" s="13">
        <f>ROUNDUP((I25/31),0)</f>
        <v>1</v>
      </c>
      <c r="K25" s="13">
        <v>24</v>
      </c>
      <c r="L25" s="6"/>
      <c r="M25" s="7"/>
      <c r="N25" s="8"/>
      <c r="O25" s="13">
        <f t="shared" si="3"/>
        <v>1</v>
      </c>
      <c r="P25" s="13">
        <v>24</v>
      </c>
      <c r="Q25" s="13">
        <v>1</v>
      </c>
      <c r="R25" s="13">
        <v>29</v>
      </c>
      <c r="S25" s="37"/>
      <c r="T25" s="38"/>
      <c r="U25" s="39"/>
      <c r="V25" s="13">
        <f t="shared" si="4"/>
        <v>1</v>
      </c>
      <c r="W25" s="13">
        <v>21</v>
      </c>
      <c r="X25" s="13">
        <v>1</v>
      </c>
      <c r="Y25" s="13">
        <v>24</v>
      </c>
      <c r="Z25" s="13">
        <f t="shared" si="5"/>
        <v>1</v>
      </c>
    </row>
    <row r="26" spans="1:26" s="40" customFormat="1" ht="20.25" customHeight="1">
      <c r="A26" s="3" t="s">
        <v>63</v>
      </c>
      <c r="B26" s="13">
        <f t="shared" si="0"/>
        <v>147</v>
      </c>
      <c r="C26" s="6"/>
      <c r="D26" s="7"/>
      <c r="E26" s="8"/>
      <c r="F26" s="13">
        <f t="shared" si="1"/>
        <v>8</v>
      </c>
      <c r="G26" s="13">
        <v>20</v>
      </c>
      <c r="H26" s="13">
        <f t="shared" si="2"/>
        <v>1</v>
      </c>
      <c r="I26" s="13">
        <v>17</v>
      </c>
      <c r="J26" s="13">
        <v>1</v>
      </c>
      <c r="K26" s="13">
        <v>28</v>
      </c>
      <c r="L26" s="6"/>
      <c r="M26" s="7"/>
      <c r="N26" s="8"/>
      <c r="O26" s="13">
        <f t="shared" si="3"/>
        <v>1</v>
      </c>
      <c r="P26" s="13">
        <v>29</v>
      </c>
      <c r="Q26" s="13">
        <v>2</v>
      </c>
      <c r="R26" s="13">
        <v>34</v>
      </c>
      <c r="S26" s="37"/>
      <c r="T26" s="38"/>
      <c r="U26" s="39"/>
      <c r="V26" s="13">
        <f t="shared" si="4"/>
        <v>2</v>
      </c>
      <c r="W26" s="13">
        <v>19</v>
      </c>
      <c r="X26" s="13">
        <v>1</v>
      </c>
      <c r="Y26" s="13">
        <v>25</v>
      </c>
      <c r="Z26" s="13">
        <f t="shared" si="5"/>
        <v>1</v>
      </c>
    </row>
    <row r="27" spans="1:26" s="40" customFormat="1" ht="19.5">
      <c r="A27" s="3" t="s">
        <v>64</v>
      </c>
      <c r="B27" s="13">
        <f t="shared" si="0"/>
        <v>118</v>
      </c>
      <c r="C27" s="6"/>
      <c r="D27" s="7"/>
      <c r="E27" s="8"/>
      <c r="F27" s="13">
        <f t="shared" si="1"/>
        <v>6</v>
      </c>
      <c r="G27" s="13">
        <v>13</v>
      </c>
      <c r="H27" s="13">
        <f t="shared" si="2"/>
        <v>1</v>
      </c>
      <c r="I27" s="13">
        <v>18</v>
      </c>
      <c r="J27" s="13">
        <v>1</v>
      </c>
      <c r="K27" s="13">
        <v>17</v>
      </c>
      <c r="L27" s="6"/>
      <c r="M27" s="7"/>
      <c r="N27" s="8"/>
      <c r="O27" s="13">
        <f t="shared" si="3"/>
        <v>1</v>
      </c>
      <c r="P27" s="13">
        <v>27</v>
      </c>
      <c r="Q27" s="13">
        <v>1</v>
      </c>
      <c r="R27" s="13">
        <v>23</v>
      </c>
      <c r="S27" s="37"/>
      <c r="T27" s="38"/>
      <c r="U27" s="39"/>
      <c r="V27" s="13">
        <f t="shared" si="4"/>
        <v>1</v>
      </c>
      <c r="W27" s="13">
        <v>20</v>
      </c>
      <c r="X27" s="13">
        <v>1</v>
      </c>
      <c r="Y27" s="13">
        <v>28</v>
      </c>
      <c r="Z27" s="13">
        <f t="shared" si="5"/>
        <v>1</v>
      </c>
    </row>
    <row r="28" spans="1:26" s="42" customFormat="1" ht="19.5">
      <c r="A28" s="3" t="s">
        <v>65</v>
      </c>
      <c r="B28" s="13">
        <f t="shared" si="0"/>
        <v>73</v>
      </c>
      <c r="C28" s="6"/>
      <c r="D28" s="7"/>
      <c r="E28" s="8"/>
      <c r="F28" s="13">
        <f t="shared" si="1"/>
        <v>6</v>
      </c>
      <c r="G28" s="13">
        <v>14</v>
      </c>
      <c r="H28" s="13">
        <f t="shared" si="2"/>
        <v>1</v>
      </c>
      <c r="I28" s="13">
        <v>9</v>
      </c>
      <c r="J28" s="13">
        <v>1</v>
      </c>
      <c r="K28" s="13">
        <v>12</v>
      </c>
      <c r="L28" s="6"/>
      <c r="M28" s="7"/>
      <c r="N28" s="8"/>
      <c r="O28" s="13">
        <f t="shared" si="3"/>
        <v>1</v>
      </c>
      <c r="P28" s="13">
        <v>12</v>
      </c>
      <c r="Q28" s="13">
        <v>1</v>
      </c>
      <c r="R28" s="13">
        <v>12</v>
      </c>
      <c r="S28" s="37"/>
      <c r="T28" s="38"/>
      <c r="U28" s="39"/>
      <c r="V28" s="13">
        <f t="shared" si="4"/>
        <v>1</v>
      </c>
      <c r="W28" s="13">
        <v>14</v>
      </c>
      <c r="X28" s="13">
        <v>1</v>
      </c>
      <c r="Y28" s="13">
        <v>10</v>
      </c>
      <c r="Z28" s="13">
        <f t="shared" si="5"/>
        <v>1</v>
      </c>
    </row>
    <row r="29" spans="1:26" s="43" customFormat="1" ht="19.5">
      <c r="A29" s="3" t="s">
        <v>66</v>
      </c>
      <c r="B29" s="13">
        <f t="shared" si="0"/>
        <v>1251</v>
      </c>
      <c r="C29" s="6"/>
      <c r="D29" s="7"/>
      <c r="E29" s="8"/>
      <c r="F29" s="13">
        <f t="shared" si="1"/>
        <v>45</v>
      </c>
      <c r="G29" s="13">
        <v>174</v>
      </c>
      <c r="H29" s="13">
        <f t="shared" si="2"/>
        <v>7</v>
      </c>
      <c r="I29" s="13">
        <v>195</v>
      </c>
      <c r="J29" s="13">
        <v>7</v>
      </c>
      <c r="K29" s="13">
        <v>218</v>
      </c>
      <c r="L29" s="34"/>
      <c r="M29" s="7"/>
      <c r="N29" s="35"/>
      <c r="O29" s="13">
        <f t="shared" si="3"/>
        <v>8</v>
      </c>
      <c r="P29" s="13">
        <v>216</v>
      </c>
      <c r="Q29" s="13">
        <v>8</v>
      </c>
      <c r="R29" s="13">
        <v>201</v>
      </c>
      <c r="S29" s="37"/>
      <c r="T29" s="38"/>
      <c r="U29" s="39"/>
      <c r="V29" s="13">
        <f t="shared" si="4"/>
        <v>7</v>
      </c>
      <c r="W29" s="13">
        <v>247</v>
      </c>
      <c r="X29" s="13">
        <v>8</v>
      </c>
      <c r="Y29" s="13">
        <v>163</v>
      </c>
      <c r="Z29" s="13">
        <f t="shared" si="5"/>
        <v>6</v>
      </c>
    </row>
    <row r="30" spans="1:26" s="42" customFormat="1" ht="19.5">
      <c r="A30" s="3" t="s">
        <v>67</v>
      </c>
      <c r="B30" s="13">
        <f t="shared" si="0"/>
        <v>951</v>
      </c>
      <c r="C30" s="34" t="s">
        <v>38</v>
      </c>
      <c r="D30" s="7">
        <f>M30+T30</f>
        <v>6</v>
      </c>
      <c r="E30" s="35" t="s">
        <v>39</v>
      </c>
      <c r="F30" s="13">
        <f t="shared" si="1"/>
        <v>36</v>
      </c>
      <c r="G30" s="13">
        <v>142</v>
      </c>
      <c r="H30" s="13">
        <f t="shared" si="2"/>
        <v>6</v>
      </c>
      <c r="I30" s="13">
        <v>144</v>
      </c>
      <c r="J30" s="13">
        <v>6</v>
      </c>
      <c r="K30" s="13">
        <v>155</v>
      </c>
      <c r="L30" s="34" t="s">
        <v>38</v>
      </c>
      <c r="M30" s="7">
        <v>6</v>
      </c>
      <c r="N30" s="35" t="s">
        <v>39</v>
      </c>
      <c r="O30" s="13">
        <f t="shared" si="3"/>
        <v>6</v>
      </c>
      <c r="P30" s="13">
        <v>160</v>
      </c>
      <c r="Q30" s="13">
        <v>6</v>
      </c>
      <c r="R30" s="13">
        <v>162</v>
      </c>
      <c r="S30" s="37"/>
      <c r="T30" s="38"/>
      <c r="U30" s="39"/>
      <c r="V30" s="13">
        <f t="shared" si="4"/>
        <v>6</v>
      </c>
      <c r="W30" s="13">
        <v>188</v>
      </c>
      <c r="X30" s="13">
        <v>6</v>
      </c>
      <c r="Y30" s="13">
        <v>141</v>
      </c>
      <c r="Z30" s="13">
        <f t="shared" si="5"/>
        <v>6</v>
      </c>
    </row>
    <row r="31" spans="1:26" s="42" customFormat="1" ht="19.5">
      <c r="A31" s="5" t="s">
        <v>68</v>
      </c>
      <c r="B31" s="13">
        <f t="shared" si="0"/>
        <v>775</v>
      </c>
      <c r="C31" s="6"/>
      <c r="D31" s="7"/>
      <c r="E31" s="8"/>
      <c r="F31" s="13">
        <f t="shared" si="1"/>
        <v>26</v>
      </c>
      <c r="G31" s="13">
        <v>145</v>
      </c>
      <c r="H31" s="13">
        <f>ROUNDUP((G31/29),0)</f>
        <v>5</v>
      </c>
      <c r="I31" s="13">
        <v>141</v>
      </c>
      <c r="J31" s="13">
        <v>5</v>
      </c>
      <c r="K31" s="13">
        <v>117</v>
      </c>
      <c r="L31" s="6"/>
      <c r="M31" s="7"/>
      <c r="N31" s="8"/>
      <c r="O31" s="13">
        <f t="shared" si="3"/>
        <v>4</v>
      </c>
      <c r="P31" s="13">
        <v>118</v>
      </c>
      <c r="Q31" s="13">
        <v>4</v>
      </c>
      <c r="R31" s="13">
        <v>123</v>
      </c>
      <c r="S31" s="37"/>
      <c r="T31" s="38"/>
      <c r="U31" s="39"/>
      <c r="V31" s="13">
        <f t="shared" si="4"/>
        <v>4</v>
      </c>
      <c r="W31" s="13">
        <v>131</v>
      </c>
      <c r="X31" s="13">
        <v>4</v>
      </c>
      <c r="Y31" s="13">
        <v>140</v>
      </c>
      <c r="Z31" s="13">
        <f t="shared" si="5"/>
        <v>5</v>
      </c>
    </row>
    <row r="32" spans="1:26" s="42" customFormat="1" ht="19.5">
      <c r="A32" s="3" t="s">
        <v>69</v>
      </c>
      <c r="B32" s="13">
        <f t="shared" si="0"/>
        <v>330</v>
      </c>
      <c r="C32" s="6"/>
      <c r="D32" s="7"/>
      <c r="E32" s="8"/>
      <c r="F32" s="13">
        <f t="shared" si="1"/>
        <v>15</v>
      </c>
      <c r="G32" s="13">
        <v>57</v>
      </c>
      <c r="H32" s="13">
        <f t="shared" si="2"/>
        <v>3</v>
      </c>
      <c r="I32" s="13">
        <v>53</v>
      </c>
      <c r="J32" s="13">
        <v>2</v>
      </c>
      <c r="K32" s="13">
        <v>61</v>
      </c>
      <c r="L32" s="6"/>
      <c r="M32" s="7"/>
      <c r="N32" s="8"/>
      <c r="O32" s="13">
        <f t="shared" si="3"/>
        <v>3</v>
      </c>
      <c r="P32" s="13">
        <v>57</v>
      </c>
      <c r="Q32" s="13">
        <v>3</v>
      </c>
      <c r="R32" s="13">
        <v>56</v>
      </c>
      <c r="S32" s="37"/>
      <c r="T32" s="38"/>
      <c r="U32" s="39"/>
      <c r="V32" s="13">
        <f t="shared" si="4"/>
        <v>2</v>
      </c>
      <c r="W32" s="13">
        <v>46</v>
      </c>
      <c r="X32" s="13">
        <v>2</v>
      </c>
      <c r="Y32" s="13">
        <v>55</v>
      </c>
      <c r="Z32" s="13">
        <f t="shared" si="5"/>
        <v>2</v>
      </c>
    </row>
    <row r="33" spans="1:26" s="42" customFormat="1" ht="19.5">
      <c r="A33" s="3" t="s">
        <v>70</v>
      </c>
      <c r="B33" s="13">
        <f t="shared" si="0"/>
        <v>146</v>
      </c>
      <c r="C33" s="6"/>
      <c r="D33" s="7"/>
      <c r="E33" s="8"/>
      <c r="F33" s="13">
        <f t="shared" si="1"/>
        <v>6</v>
      </c>
      <c r="G33" s="13">
        <v>50</v>
      </c>
      <c r="H33" s="13">
        <f t="shared" si="2"/>
        <v>2</v>
      </c>
      <c r="I33" s="13">
        <v>49</v>
      </c>
      <c r="J33" s="13">
        <v>2</v>
      </c>
      <c r="K33" s="13">
        <v>47</v>
      </c>
      <c r="L33" s="6"/>
      <c r="M33" s="7"/>
      <c r="N33" s="8"/>
      <c r="O33" s="13">
        <f>ROUNDUP((K33/30),0)</f>
        <v>2</v>
      </c>
      <c r="P33" s="13">
        <v>0</v>
      </c>
      <c r="Q33" s="13">
        <v>0</v>
      </c>
      <c r="R33" s="13">
        <v>0</v>
      </c>
      <c r="S33" s="37"/>
      <c r="T33" s="38"/>
      <c r="U33" s="39"/>
      <c r="V33" s="13">
        <f t="shared" si="4"/>
        <v>0</v>
      </c>
      <c r="W33" s="13">
        <v>0</v>
      </c>
      <c r="X33" s="13">
        <v>0</v>
      </c>
      <c r="Y33" s="13">
        <v>65</v>
      </c>
      <c r="Z33" s="13">
        <f t="shared" si="5"/>
        <v>3</v>
      </c>
    </row>
    <row r="34" spans="1:26" s="29" customFormat="1" ht="144.75" customHeight="1">
      <c r="A34" s="44" t="s">
        <v>71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</sheetData>
  <sheetProtection/>
  <mergeCells count="14">
    <mergeCell ref="B3:E3"/>
    <mergeCell ref="K3:N3"/>
    <mergeCell ref="R3:U3"/>
    <mergeCell ref="A34:Z34"/>
    <mergeCell ref="A1:Z1"/>
    <mergeCell ref="A2:A3"/>
    <mergeCell ref="B2:F2"/>
    <mergeCell ref="G2:H2"/>
    <mergeCell ref="I2:J2"/>
    <mergeCell ref="K2:O2"/>
    <mergeCell ref="P2:Q2"/>
    <mergeCell ref="R2:V2"/>
    <mergeCell ref="W2:X2"/>
    <mergeCell ref="Y2:Z2"/>
  </mergeCells>
  <printOptions/>
  <pageMargins left="0.5511811023622047" right="0.5511811023622047" top="0.9055118110236221" bottom="0.984251968503937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Ziyu Huang</dc:creator>
  <cp:keywords/>
  <dc:description/>
  <cp:lastModifiedBy>fenfeilin</cp:lastModifiedBy>
  <cp:lastPrinted>2011-07-27T07:58:27Z</cp:lastPrinted>
  <dcterms:created xsi:type="dcterms:W3CDTF">2003-07-22T02:06:31Z</dcterms:created>
  <dcterms:modified xsi:type="dcterms:W3CDTF">2012-05-08T01:33:48Z</dcterms:modified>
  <cp:category/>
  <cp:version/>
  <cp:contentType/>
  <cp:contentStatus/>
</cp:coreProperties>
</file>